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45" windowWidth="19155" windowHeight="9600" tabRatio="694"/>
  </bookViews>
  <sheets>
    <sheet name="Лист1" sheetId="66" r:id="rId1"/>
  </sheets>
  <calcPr calcId="144525"/>
</workbook>
</file>

<file path=xl/calcChain.xml><?xml version="1.0" encoding="utf-8"?>
<calcChain xmlns="http://schemas.openxmlformats.org/spreadsheetml/2006/main">
  <c r="O27" i="66" l="1"/>
  <c r="J22" i="66"/>
  <c r="M13" i="66" l="1"/>
  <c r="L13" i="66"/>
  <c r="I13" i="66"/>
  <c r="H13" i="66"/>
  <c r="G13" i="66"/>
  <c r="F13" i="66"/>
  <c r="E13" i="66"/>
  <c r="D13" i="66"/>
  <c r="O25" i="66"/>
  <c r="K19" i="66"/>
  <c r="O18" i="66"/>
  <c r="O38" i="66"/>
  <c r="E36" i="66"/>
  <c r="D36" i="66"/>
  <c r="J36" i="66" s="1"/>
  <c r="K23" i="66"/>
  <c r="J23" i="66"/>
  <c r="K20" i="66"/>
  <c r="J20" i="66"/>
  <c r="J16" i="66"/>
  <c r="K16" i="66"/>
  <c r="O16" i="66"/>
  <c r="O19" i="66"/>
  <c r="O33" i="66"/>
  <c r="F26" i="66"/>
  <c r="G26" i="66"/>
  <c r="H26" i="66"/>
  <c r="I26" i="66"/>
  <c r="L26" i="66"/>
  <c r="M26" i="66"/>
  <c r="E26" i="66"/>
  <c r="D26" i="66"/>
  <c r="K18" i="66"/>
  <c r="O32" i="66"/>
  <c r="J19" i="66"/>
  <c r="J18" i="66"/>
  <c r="K36" i="66"/>
  <c r="O40" i="66"/>
  <c r="J35" i="66"/>
  <c r="K35" i="66"/>
  <c r="M35" i="66" s="1"/>
  <c r="L35" i="66"/>
  <c r="J38" i="66"/>
  <c r="K38" i="66"/>
  <c r="J40" i="66"/>
  <c r="K40" i="66"/>
  <c r="E31" i="66"/>
  <c r="F31" i="66"/>
  <c r="G31" i="66"/>
  <c r="H31" i="66"/>
  <c r="I31" i="66"/>
  <c r="D31" i="66"/>
  <c r="K34" i="66"/>
  <c r="M34" i="66" s="1"/>
  <c r="M31" i="66" s="1"/>
  <c r="J34" i="66"/>
  <c r="L34" i="66" s="1"/>
  <c r="L31" i="66" s="1"/>
  <c r="K33" i="66"/>
  <c r="J33" i="66"/>
  <c r="K32" i="66"/>
  <c r="J32" i="66"/>
  <c r="K24" i="66"/>
  <c r="J24" i="66"/>
  <c r="E28" i="66"/>
  <c r="F28" i="66"/>
  <c r="G28" i="66"/>
  <c r="H28" i="66"/>
  <c r="I28" i="66"/>
  <c r="L28" i="66"/>
  <c r="M28" i="66"/>
  <c r="D28" i="66"/>
  <c r="J27" i="66"/>
  <c r="J26" i="66" s="1"/>
  <c r="K27" i="66"/>
  <c r="K26" i="66" s="1"/>
  <c r="O29" i="66"/>
  <c r="O30" i="66"/>
  <c r="O22" i="66"/>
  <c r="O14" i="66"/>
  <c r="J14" i="66"/>
  <c r="K30" i="66"/>
  <c r="J30" i="66"/>
  <c r="J29" i="66"/>
  <c r="K29" i="66"/>
  <c r="K22" i="66"/>
  <c r="K14" i="66"/>
  <c r="O26" i="66" l="1"/>
  <c r="K31" i="66"/>
  <c r="J13" i="66"/>
  <c r="K13" i="66"/>
  <c r="I12" i="66"/>
  <c r="H12" i="66"/>
  <c r="O31" i="66"/>
  <c r="O36" i="66"/>
  <c r="D12" i="66"/>
  <c r="J31" i="66"/>
  <c r="E12" i="66"/>
  <c r="L12" i="66"/>
  <c r="K28" i="66"/>
  <c r="M12" i="66"/>
  <c r="G12" i="66"/>
  <c r="O28" i="66"/>
  <c r="J28" i="66"/>
  <c r="F12" i="66"/>
  <c r="O13" i="66"/>
  <c r="J12" i="66" l="1"/>
  <c r="K12" i="66"/>
  <c r="O12" i="66"/>
</calcChain>
</file>

<file path=xl/sharedStrings.xml><?xml version="1.0" encoding="utf-8"?>
<sst xmlns="http://schemas.openxmlformats.org/spreadsheetml/2006/main" count="153" uniqueCount="120">
  <si>
    <t>№ п/п</t>
  </si>
  <si>
    <t>всего</t>
  </si>
  <si>
    <t>Культурно-досуговая деятельность и развитие народного творчества</t>
  </si>
  <si>
    <t xml:space="preserve">Осуществление дорожной деятельности в отношении автомобильных дорог местного значения </t>
  </si>
  <si>
    <t>план</t>
  </si>
  <si>
    <t>факт</t>
  </si>
  <si>
    <t>областной бюджет</t>
  </si>
  <si>
    <t>Срок реализации программы</t>
  </si>
  <si>
    <t xml:space="preserve">Наименование  программных мероприятий 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</si>
  <si>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</si>
  <si>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</si>
  <si>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</si>
  <si>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</si>
  <si>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</si>
  <si>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</si>
  <si>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местные бюджеты</t>
  </si>
  <si>
    <t>внебюджетные источники</t>
  </si>
  <si>
    <t>1.2</t>
  </si>
  <si>
    <t>1.2.1</t>
  </si>
  <si>
    <t>1.1</t>
  </si>
  <si>
    <t>1.1.1</t>
  </si>
  <si>
    <t>1.3</t>
  </si>
  <si>
    <t>1.3.1</t>
  </si>
  <si>
    <t>1.3.2</t>
  </si>
  <si>
    <t>Уровень исполнения плановых назначений по расходам на реализацию подпрограммы</t>
  </si>
  <si>
    <t>"Социально-экономическое развитие Песковского сельского поселения Павловского муниципального района"</t>
  </si>
  <si>
    <t>"Развитие инфраструктуры и благоустройство Песковского сельского поселения"</t>
  </si>
  <si>
    <t>"Развитие культуры Песковского сельского поселения"</t>
  </si>
  <si>
    <t>организация уличного освещения</t>
  </si>
  <si>
    <t>организация и содержание мест захоронения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</si>
  <si>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устройство ограждения кладбищ</t>
    </r>
  </si>
  <si>
    <t>1.4.1.</t>
  </si>
  <si>
    <t>1.5.1.</t>
  </si>
  <si>
    <t>организация сбора и вывоза мусора и ТБО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</si>
  <si>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наличие заключенных договорв с поставщиками услуг по сбору, вывозу и утилизации ТБО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</si>
  <si>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</si>
  <si>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нет</t>
    </r>
  </si>
  <si>
    <t>1.6.1.</t>
  </si>
  <si>
    <t>1.7.1.</t>
  </si>
  <si>
    <t>озеленение территории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</si>
  <si>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высаженных деревьев</t>
    </r>
  </si>
  <si>
    <t>обеспечение сохранности и ремонт военно- мемориальных объектов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</si>
  <si>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0шт</t>
    </r>
  </si>
  <si>
    <t>Финансовое обеспечение деятельности органов местного самоуправления Песковского сельского поселения, финансовое обеспечение деятельности главы Песковского сельского поселения</t>
  </si>
  <si>
    <t>Финансовое обеспечение выполнения других расходных обязательств органами местного самоуправления Песковского сельского поселения</t>
  </si>
  <si>
    <t>федераль   ный      бюджет</t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</si>
  <si>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>оплата за электроэнергию уличного освещения</t>
    </r>
  </si>
  <si>
    <t>1.4</t>
  </si>
  <si>
    <t>"Безопасность и правопорядок на территории Песковского сельского поселения"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</si>
  <si>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мероприятия по дезинсекции территории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</si>
  <si>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1шт</t>
    </r>
  </si>
  <si>
    <t>1.4.2.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</si>
  <si>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</si>
  <si>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</si>
  <si>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ЧС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</si>
  <si>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 шт</t>
    </r>
  </si>
  <si>
    <t>1.4.3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</si>
  <si>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</t>
    </r>
  </si>
  <si>
    <t>1.4.4</t>
  </si>
  <si>
    <t>профилактиа преступности и обеспечение условий для безопасности жизнедеятельности на территории поселения</t>
  </si>
  <si>
    <t>профилактиа терроризма и экстремизма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</si>
  <si>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 по вопросам противодействия терроризму и экстремизму</t>
    </r>
  </si>
  <si>
    <t>1.5.</t>
  </si>
  <si>
    <t>"Энергосбережение и повышение энергетической эффективности на территории Песковского сельского поселения"</t>
  </si>
  <si>
    <t>1.5.2.</t>
  </si>
  <si>
    <t>повышение энергоэффективности в теплоснабжении</t>
  </si>
  <si>
    <t>повышение энергоэффективности в электроснабжении</t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</si>
  <si>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доля расходов бюджета на обеспечение энергетическими ресурсами бюджетных учреждений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</si>
  <si>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электрической энергии, потребляемой с использованием приборов учета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</si>
  <si>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природного газа, потребляемого бюджетными учреждениями с использованием приборов учета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</si>
  <si>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перевод уличного освещения на использование энергосберегающих лампочек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</si>
  <si>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100%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</si>
  <si>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90%</t>
    </r>
  </si>
  <si>
    <t>Глава Песковского сельского поселения</t>
  </si>
  <si>
    <t>Павловского муниципального района</t>
  </si>
  <si>
    <t>И.В.Кулешов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</si>
  <si>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доля протяженности освещенных частей улиц, проездов, набережных к их общей протяженности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</si>
  <si>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ремонта автомобильных дорог</t>
    </r>
  </si>
  <si>
    <t>"Обеспечение реализации муниципальной программы"</t>
  </si>
  <si>
    <t>1.10.1</t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</si>
  <si>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приведение правил землепользования и застройки в соответствии с требованиями законодательства РФ</t>
    </r>
  </si>
  <si>
    <t xml:space="preserve">мероприятия по развитию градостроительной деятельности </t>
  </si>
  <si>
    <t>поддержка и развитие ТОС на территории Песковского сельского поселения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</si>
  <si>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ТОС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</si>
  <si>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85%</t>
    </r>
  </si>
  <si>
    <t>в том числе по источникам финансирования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</si>
  <si>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4,0%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</si>
  <si>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100%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</si>
  <si>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5шт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</si>
  <si>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400 м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</si>
  <si>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3шт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</si>
  <si>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 шт</t>
    </r>
  </si>
  <si>
    <t>с 01.01. 2021г.  по 31.12. 2028г.</t>
  </si>
  <si>
    <t>с 01.12. 2021г.  по 31.12. 2028г.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</si>
  <si>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23,7%;                                                                                                      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</si>
  <si>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23,7%;      </t>
    </r>
  </si>
  <si>
    <t>содержание территории поселения, прочее благоустройство территории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</si>
  <si>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наличие заключенных договоров на проведение оплачиваемых общественных работ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</si>
  <si>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прочие мероприятия по благоустройству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</si>
  <si>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отремонтированных и благоустроенных воинских мемориалов</t>
    </r>
  </si>
  <si>
    <t>1.8.1</t>
  </si>
  <si>
    <r>
      <t xml:space="preserve">1. </t>
    </r>
    <r>
      <rPr>
        <sz val="10"/>
        <rFont val="Times New Roman"/>
        <family val="1"/>
        <charset val="204"/>
      </rPr>
      <t>100%</t>
    </r>
  </si>
  <si>
    <t>1.9.1.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</si>
  <si>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2шт</t>
    </r>
  </si>
  <si>
    <t>с 01.01. 2021г.  по 31.12. 2021г.</t>
  </si>
  <si>
    <t>Исп.: бухгалтер Т.В.Ващенко, тел.52-6-42</t>
  </si>
  <si>
    <t>Отчет
о ходе реализации  муниципальной программы
"Социально-экономическое развитие Песковского сельского поселения Павловского муниципального района на период 2021-2028"     за 2023 год</t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</si>
  <si>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299,3 т.р.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</si>
  <si>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156,8 т.р.</t>
    </r>
  </si>
  <si>
    <t xml:space="preserve">модернизация уличного освещения Песковского сельского поселения Павловского муниципального района Воронежской области </t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</si>
  <si>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5,0 т.р.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</si>
  <si>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54,0 т.р.</t>
    </r>
  </si>
  <si>
    <t>в 10,8 раза больше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</si>
  <si>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39,8,0%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</si>
  <si>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36,5%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</si>
  <si>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установленных светодиодных светильников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</si>
  <si>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95шт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</si>
  <si>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наличие заключенных соглашений о передаче полномочий по вопросам культуры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</si>
  <si>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да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</si>
  <si>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2,9%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</si>
</sst>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13" x14ac:knownFonts="1">
    <font>
      <sz val="10"/>
      <name val="Arial Cyr"/>
      <charset val="204"/>
    </font>
    <font>
      <sz val="11"/>
      <color theme="1"/>
      <name val="Times New Roman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Border="1"/>
    <xf numFmtId="0" fontId="0" fillId="0" borderId="14" xfId="0" applyBorder="1"/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textRotation="90" wrapText="1"/>
    </xf>
    <xf numFmtId="0" fontId="2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14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 wrapText="1"/>
    </xf>
    <xf numFmtId="164" fontId="8" fillId="0" borderId="12" xfId="0" applyNumberFormat="1" applyFont="1" applyBorder="1" applyAlignment="1">
      <alignment vertical="top" wrapText="1"/>
    </xf>
    <xf numFmtId="164" fontId="8" fillId="0" borderId="1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2" fontId="8" fillId="0" borderId="6" xfId="0" applyNumberFormat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164" fontId="8" fillId="0" borderId="5" xfId="0" applyNumberFormat="1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vertical="center" wrapText="1"/>
    </xf>
    <xf numFmtId="0" fontId="11" fillId="0" borderId="0" xfId="0" applyFont="1" applyBorder="1"/>
    <xf numFmtId="0" fontId="9" fillId="0" borderId="13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2" fontId="8" fillId="0" borderId="4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5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11" fillId="0" borderId="0" xfId="0" applyFont="1" applyBorder="1" applyAlignment="1">
      <alignment horizontal="right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top" wrapText="1"/>
    </xf>
    <xf numFmtId="164" fontId="9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164" fontId="9" fillId="0" borderId="1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7"/>
  <sheetViews>
    <sheetView tabSelected="1" zoomScale="90" zoomScaleNormal="90" workbookViewId="0">
      <selection activeCell="V16" sqref="V16"/>
    </sheetView>
  </sheetViews>
  <sheetFormatPr defaultRowHeight="12.75" x14ac:dyDescent="0.2"/>
  <cols>
    <col min="1" max="1" width="5.5703125" customWidth="1"/>
    <col min="2" max="2" width="25.42578125" customWidth="1"/>
    <col min="3" max="4" width="8.7109375" customWidth="1"/>
    <col min="5" max="5" width="8.42578125" customWidth="1"/>
    <col min="6" max="6" width="6.85546875" customWidth="1"/>
    <col min="7" max="7" width="6.5703125" customWidth="1"/>
    <col min="8" max="8" width="8.140625" customWidth="1"/>
    <col min="9" max="9" width="7.5703125" customWidth="1"/>
    <col min="10" max="11" width="8.7109375" customWidth="1"/>
    <col min="12" max="13" width="6.42578125" customWidth="1"/>
    <col min="14" max="14" width="7.7109375" customWidth="1"/>
    <col min="15" max="15" width="7.85546875" customWidth="1"/>
    <col min="16" max="16" width="25" customWidth="1"/>
    <col min="17" max="17" width="9.5703125" customWidth="1"/>
    <col min="18" max="18" width="9.85546875" customWidth="1"/>
    <col min="19" max="19" width="9.140625" customWidth="1"/>
  </cols>
  <sheetData>
    <row r="1" spans="1:119" ht="6" customHeight="1" x14ac:dyDescent="0.2"/>
    <row r="2" spans="1:119" ht="12.75" customHeight="1" x14ac:dyDescent="0.2">
      <c r="C2" s="138" t="s">
        <v>106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19" ht="12.75" customHeight="1" x14ac:dyDescent="0.2"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19" ht="37.5" customHeight="1" x14ac:dyDescent="0.2"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19" ht="9.75" customHeight="1" x14ac:dyDescent="0.3">
      <c r="A5" s="2"/>
    </row>
    <row r="6" spans="1:119" ht="25.5" customHeight="1" x14ac:dyDescent="0.25">
      <c r="A6" s="115" t="s">
        <v>0</v>
      </c>
      <c r="B6" s="124" t="s">
        <v>8</v>
      </c>
      <c r="C6" s="124" t="s">
        <v>7</v>
      </c>
      <c r="D6" s="127" t="s">
        <v>9</v>
      </c>
      <c r="E6" s="128"/>
      <c r="F6" s="128"/>
      <c r="G6" s="128"/>
      <c r="H6" s="128"/>
      <c r="I6" s="128"/>
      <c r="J6" s="128"/>
      <c r="K6" s="128"/>
      <c r="L6" s="128"/>
      <c r="M6" s="128"/>
      <c r="N6" s="129" t="s">
        <v>10</v>
      </c>
      <c r="O6" s="130"/>
      <c r="P6" s="135" t="s">
        <v>11</v>
      </c>
      <c r="Q6" s="145" t="s">
        <v>12</v>
      </c>
      <c r="R6" s="145" t="s">
        <v>13</v>
      </c>
      <c r="S6" s="139" t="s">
        <v>14</v>
      </c>
      <c r="T6" s="3"/>
    </row>
    <row r="7" spans="1:119" ht="15.75" x14ac:dyDescent="0.25">
      <c r="A7" s="123"/>
      <c r="B7" s="125"/>
      <c r="C7" s="125"/>
      <c r="D7" s="129" t="s">
        <v>1</v>
      </c>
      <c r="E7" s="130"/>
      <c r="F7" s="127" t="s">
        <v>85</v>
      </c>
      <c r="G7" s="128"/>
      <c r="H7" s="128"/>
      <c r="I7" s="128"/>
      <c r="J7" s="128"/>
      <c r="K7" s="128"/>
      <c r="L7" s="128"/>
      <c r="M7" s="128"/>
      <c r="N7" s="131"/>
      <c r="O7" s="132"/>
      <c r="P7" s="136"/>
      <c r="Q7" s="146"/>
      <c r="R7" s="146"/>
      <c r="S7" s="140"/>
      <c r="T7" s="3"/>
    </row>
    <row r="8" spans="1:119" ht="15.75" customHeight="1" x14ac:dyDescent="0.25">
      <c r="A8" s="123"/>
      <c r="B8" s="125"/>
      <c r="C8" s="125"/>
      <c r="D8" s="131"/>
      <c r="E8" s="132"/>
      <c r="F8" s="136" t="s">
        <v>45</v>
      </c>
      <c r="G8" s="140"/>
      <c r="H8" s="142" t="s">
        <v>6</v>
      </c>
      <c r="I8" s="142"/>
      <c r="J8" s="135" t="s">
        <v>15</v>
      </c>
      <c r="K8" s="139"/>
      <c r="L8" s="135" t="s">
        <v>16</v>
      </c>
      <c r="M8" s="144"/>
      <c r="N8" s="131"/>
      <c r="O8" s="132"/>
      <c r="P8" s="136"/>
      <c r="Q8" s="146"/>
      <c r="R8" s="146"/>
      <c r="S8" s="140"/>
      <c r="T8" s="3"/>
    </row>
    <row r="9" spans="1:119" ht="47.25" customHeight="1" x14ac:dyDescent="0.25">
      <c r="A9" s="123"/>
      <c r="B9" s="125"/>
      <c r="C9" s="125"/>
      <c r="D9" s="133"/>
      <c r="E9" s="134"/>
      <c r="F9" s="137"/>
      <c r="G9" s="141"/>
      <c r="H9" s="143"/>
      <c r="I9" s="143"/>
      <c r="J9" s="137"/>
      <c r="K9" s="141"/>
      <c r="L9" s="137"/>
      <c r="M9" s="143"/>
      <c r="N9" s="133"/>
      <c r="O9" s="134"/>
      <c r="P9" s="136"/>
      <c r="Q9" s="146"/>
      <c r="R9" s="146"/>
      <c r="S9" s="140"/>
      <c r="T9" s="3"/>
    </row>
    <row r="10" spans="1:119" ht="36.75" customHeight="1" x14ac:dyDescent="0.25">
      <c r="A10" s="116"/>
      <c r="B10" s="126"/>
      <c r="C10" s="126"/>
      <c r="D10" s="14" t="s">
        <v>4</v>
      </c>
      <c r="E10" s="15" t="s">
        <v>5</v>
      </c>
      <c r="F10" s="15" t="s">
        <v>4</v>
      </c>
      <c r="G10" s="15" t="s">
        <v>5</v>
      </c>
      <c r="H10" s="15" t="s">
        <v>4</v>
      </c>
      <c r="I10" s="15" t="s">
        <v>5</v>
      </c>
      <c r="J10" s="17" t="s">
        <v>4</v>
      </c>
      <c r="K10" s="16" t="s">
        <v>5</v>
      </c>
      <c r="L10" s="14" t="s">
        <v>4</v>
      </c>
      <c r="M10" s="19" t="s">
        <v>5</v>
      </c>
      <c r="N10" s="19" t="s">
        <v>4</v>
      </c>
      <c r="O10" s="19" t="s">
        <v>5</v>
      </c>
      <c r="P10" s="137"/>
      <c r="Q10" s="147"/>
      <c r="R10" s="147"/>
      <c r="S10" s="140"/>
      <c r="T10" s="3"/>
    </row>
    <row r="11" spans="1:119" ht="15.75" x14ac:dyDescent="0.25">
      <c r="A11" s="18">
        <v>1</v>
      </c>
      <c r="B11" s="31">
        <v>2</v>
      </c>
      <c r="C11" s="11">
        <v>3</v>
      </c>
      <c r="D11" s="10">
        <v>4</v>
      </c>
      <c r="E11" s="11">
        <v>5</v>
      </c>
      <c r="F11" s="31">
        <v>6</v>
      </c>
      <c r="G11" s="11">
        <v>7</v>
      </c>
      <c r="H11" s="31">
        <v>8</v>
      </c>
      <c r="I11" s="11">
        <v>9</v>
      </c>
      <c r="J11" s="32">
        <v>10</v>
      </c>
      <c r="K11" s="11">
        <v>11</v>
      </c>
      <c r="L11" s="32">
        <v>12</v>
      </c>
      <c r="M11" s="11">
        <v>13</v>
      </c>
      <c r="N11" s="9">
        <v>14</v>
      </c>
      <c r="O11" s="9">
        <v>15</v>
      </c>
      <c r="P11" s="9">
        <v>16</v>
      </c>
      <c r="Q11" s="10">
        <v>17</v>
      </c>
      <c r="R11" s="11">
        <v>18</v>
      </c>
      <c r="S11" s="9">
        <v>19</v>
      </c>
      <c r="T11" s="3"/>
    </row>
    <row r="12" spans="1:119" ht="108" customHeight="1" x14ac:dyDescent="0.25">
      <c r="A12" s="60">
        <v>1</v>
      </c>
      <c r="B12" s="61" t="s">
        <v>25</v>
      </c>
      <c r="C12" s="62" t="s">
        <v>92</v>
      </c>
      <c r="D12" s="63">
        <f>D13+D26+D28+D31+D36</f>
        <v>11721.2</v>
      </c>
      <c r="E12" s="63">
        <f>E13+E26+E28+E31+E36</f>
        <v>11153.699999999999</v>
      </c>
      <c r="F12" s="63">
        <f>F13+F26+F28</f>
        <v>113.3</v>
      </c>
      <c r="G12" s="63">
        <f>G13+G26+G28</f>
        <v>113.3</v>
      </c>
      <c r="H12" s="63">
        <f>H13+H26+H28+H31</f>
        <v>2025.3999999999999</v>
      </c>
      <c r="I12" s="63">
        <f>I13+I26+I28+I31</f>
        <v>1939.3</v>
      </c>
      <c r="J12" s="63">
        <f>J13+J26+J28+J31+J36</f>
        <v>9582.4999999999982</v>
      </c>
      <c r="K12" s="63">
        <f>K13+K26+K28+K31+K36</f>
        <v>9101.1</v>
      </c>
      <c r="L12" s="63">
        <f>L13+L26+L28</f>
        <v>0</v>
      </c>
      <c r="M12" s="63">
        <f>M13+M26+M28</f>
        <v>0</v>
      </c>
      <c r="N12" s="49">
        <v>1</v>
      </c>
      <c r="O12" s="49">
        <f>E12/D12</f>
        <v>0.95158345561887847</v>
      </c>
      <c r="P12" s="6"/>
      <c r="Q12" s="1"/>
      <c r="R12" s="12"/>
      <c r="S12" s="177">
        <v>0.98899999999999999</v>
      </c>
      <c r="T12" s="3"/>
    </row>
    <row r="13" spans="1:119" ht="50.25" customHeight="1" x14ac:dyDescent="0.25">
      <c r="A13" s="66" t="s">
        <v>19</v>
      </c>
      <c r="B13" s="67" t="s">
        <v>26</v>
      </c>
      <c r="C13" s="68" t="s">
        <v>92</v>
      </c>
      <c r="D13" s="65">
        <f t="shared" ref="D13:M13" si="0">D14+D16+D18+D19+D20+D21+D22+D23+D24+D25</f>
        <v>4967.1000000000004</v>
      </c>
      <c r="E13" s="65">
        <f t="shared" si="0"/>
        <v>4724.3999999999996</v>
      </c>
      <c r="F13" s="65">
        <f t="shared" si="0"/>
        <v>0</v>
      </c>
      <c r="G13" s="65">
        <f t="shared" si="0"/>
        <v>0</v>
      </c>
      <c r="H13" s="65">
        <f t="shared" si="0"/>
        <v>2018.8</v>
      </c>
      <c r="I13" s="65">
        <f t="shared" si="0"/>
        <v>1932.7</v>
      </c>
      <c r="J13" s="65">
        <f t="shared" si="0"/>
        <v>2948.3</v>
      </c>
      <c r="K13" s="65">
        <f t="shared" si="0"/>
        <v>2791.7000000000003</v>
      </c>
      <c r="L13" s="65">
        <f t="shared" si="0"/>
        <v>0</v>
      </c>
      <c r="M13" s="65">
        <f t="shared" si="0"/>
        <v>0</v>
      </c>
      <c r="N13" s="50">
        <v>1</v>
      </c>
      <c r="O13" s="51">
        <f>E13/D13</f>
        <v>0.95113849127257344</v>
      </c>
      <c r="P13" s="13"/>
      <c r="Q13" s="13"/>
      <c r="R13" s="13"/>
      <c r="S13" s="174">
        <v>0.93100000000000005</v>
      </c>
      <c r="T13" s="3"/>
    </row>
    <row r="14" spans="1:119" s="5" customFormat="1" ht="50.25" customHeight="1" x14ac:dyDescent="0.25">
      <c r="A14" s="149" t="s">
        <v>20</v>
      </c>
      <c r="B14" s="151" t="s">
        <v>28</v>
      </c>
      <c r="C14" s="115"/>
      <c r="D14" s="121">
        <v>394.1</v>
      </c>
      <c r="E14" s="121">
        <v>251.6</v>
      </c>
      <c r="F14" s="121">
        <v>0</v>
      </c>
      <c r="G14" s="121">
        <v>0</v>
      </c>
      <c r="H14" s="121">
        <v>79</v>
      </c>
      <c r="I14" s="121">
        <v>79</v>
      </c>
      <c r="J14" s="121">
        <f>D14-F14-H14</f>
        <v>315.10000000000002</v>
      </c>
      <c r="K14" s="121">
        <f t="shared" ref="K14" si="1">E14-G14-I14</f>
        <v>172.6</v>
      </c>
      <c r="L14" s="121">
        <v>0</v>
      </c>
      <c r="M14" s="121">
        <v>0</v>
      </c>
      <c r="N14" s="153">
        <v>1</v>
      </c>
      <c r="O14" s="153">
        <f>E14/D14</f>
        <v>0.63841664552144117</v>
      </c>
      <c r="P14" s="33" t="s">
        <v>76</v>
      </c>
      <c r="Q14" s="159" t="s">
        <v>94</v>
      </c>
      <c r="R14" s="159" t="s">
        <v>95</v>
      </c>
      <c r="S14" s="160">
        <v>1</v>
      </c>
      <c r="T14" s="56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s="4" customFormat="1" ht="24.75" customHeight="1" x14ac:dyDescent="0.25">
      <c r="A15" s="150"/>
      <c r="B15" s="152"/>
      <c r="C15" s="11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54"/>
      <c r="O15" s="154"/>
      <c r="P15" s="33" t="s">
        <v>46</v>
      </c>
      <c r="Q15" s="34" t="s">
        <v>107</v>
      </c>
      <c r="R15" s="34" t="s">
        <v>108</v>
      </c>
      <c r="S15" s="57">
        <v>1.476</v>
      </c>
      <c r="T15" s="37"/>
    </row>
    <row r="16" spans="1:119" s="4" customFormat="1" ht="50.25" customHeight="1" x14ac:dyDescent="0.25">
      <c r="A16" s="149" t="s">
        <v>18</v>
      </c>
      <c r="B16" s="156" t="s">
        <v>96</v>
      </c>
      <c r="C16" s="115"/>
      <c r="D16" s="121">
        <v>1219</v>
      </c>
      <c r="E16" s="121">
        <v>1216.0999999999999</v>
      </c>
      <c r="F16" s="121">
        <v>0</v>
      </c>
      <c r="G16" s="121">
        <v>0</v>
      </c>
      <c r="H16" s="121">
        <v>0</v>
      </c>
      <c r="I16" s="121">
        <v>0</v>
      </c>
      <c r="J16" s="121">
        <f>D16-F16-H16</f>
        <v>1219</v>
      </c>
      <c r="K16" s="121">
        <f t="shared" ref="K16" si="2">E16-G16-I16</f>
        <v>1216.0999999999999</v>
      </c>
      <c r="L16" s="121">
        <v>0</v>
      </c>
      <c r="M16" s="121">
        <v>0</v>
      </c>
      <c r="N16" s="153">
        <v>1</v>
      </c>
      <c r="O16" s="153">
        <f>E16/D16</f>
        <v>0.99762100082034444</v>
      </c>
      <c r="P16" s="28" t="s">
        <v>97</v>
      </c>
      <c r="Q16" s="87" t="s">
        <v>35</v>
      </c>
      <c r="R16" s="87" t="s">
        <v>36</v>
      </c>
      <c r="S16" s="57">
        <v>0</v>
      </c>
      <c r="T16" s="37"/>
    </row>
    <row r="17" spans="1:20" s="4" customFormat="1" ht="39.75" customHeight="1" x14ac:dyDescent="0.25">
      <c r="A17" s="150"/>
      <c r="B17" s="157"/>
      <c r="C17" s="11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54"/>
      <c r="O17" s="154"/>
      <c r="P17" s="94" t="s">
        <v>98</v>
      </c>
      <c r="Q17" s="161" t="s">
        <v>110</v>
      </c>
      <c r="R17" s="161" t="s">
        <v>111</v>
      </c>
      <c r="S17" s="162" t="s">
        <v>112</v>
      </c>
      <c r="T17" s="37"/>
    </row>
    <row r="18" spans="1:20" ht="24.75" customHeight="1" x14ac:dyDescent="0.25">
      <c r="A18" s="24" t="s">
        <v>22</v>
      </c>
      <c r="B18" s="25" t="s">
        <v>29</v>
      </c>
      <c r="C18" s="8"/>
      <c r="D18" s="40">
        <v>23</v>
      </c>
      <c r="E18" s="40">
        <v>22.4</v>
      </c>
      <c r="F18" s="41">
        <v>0</v>
      </c>
      <c r="G18" s="40">
        <v>0</v>
      </c>
      <c r="H18" s="40">
        <v>0</v>
      </c>
      <c r="I18" s="41">
        <v>0</v>
      </c>
      <c r="J18" s="42">
        <f t="shared" ref="J18:K20" si="3">D18-F18-H18</f>
        <v>23</v>
      </c>
      <c r="K18" s="41">
        <f t="shared" si="3"/>
        <v>22.4</v>
      </c>
      <c r="L18" s="40">
        <v>0</v>
      </c>
      <c r="M18" s="41">
        <v>0</v>
      </c>
      <c r="N18" s="52">
        <v>1</v>
      </c>
      <c r="O18" s="53">
        <f>E18/D18</f>
        <v>0.9739130434782608</v>
      </c>
      <c r="P18" s="27" t="s">
        <v>30</v>
      </c>
      <c r="Q18" s="163" t="s">
        <v>89</v>
      </c>
      <c r="R18" s="164" t="s">
        <v>89</v>
      </c>
      <c r="S18" s="162">
        <v>1</v>
      </c>
      <c r="T18" s="3"/>
    </row>
    <row r="19" spans="1:20" ht="51.75" customHeight="1" x14ac:dyDescent="0.25">
      <c r="A19" s="24" t="s">
        <v>31</v>
      </c>
      <c r="B19" s="23" t="s">
        <v>33</v>
      </c>
      <c r="C19" s="7"/>
      <c r="D19" s="44">
        <v>2.7</v>
      </c>
      <c r="E19" s="44">
        <v>1.7</v>
      </c>
      <c r="F19" s="44">
        <v>0</v>
      </c>
      <c r="G19" s="43">
        <v>0</v>
      </c>
      <c r="H19" s="44">
        <v>0</v>
      </c>
      <c r="I19" s="44">
        <v>0</v>
      </c>
      <c r="J19" s="44">
        <f t="shared" si="3"/>
        <v>2.7</v>
      </c>
      <c r="K19" s="44">
        <f t="shared" si="3"/>
        <v>1.7</v>
      </c>
      <c r="L19" s="45">
        <v>0</v>
      </c>
      <c r="M19" s="43">
        <v>0</v>
      </c>
      <c r="N19" s="51">
        <v>1</v>
      </c>
      <c r="O19" s="51">
        <f>E19/D19</f>
        <v>0.62962962962962954</v>
      </c>
      <c r="P19" s="21" t="s">
        <v>34</v>
      </c>
      <c r="Q19" s="38" t="s">
        <v>35</v>
      </c>
      <c r="R19" s="38" t="s">
        <v>35</v>
      </c>
      <c r="S19" s="165">
        <v>1</v>
      </c>
      <c r="T19" s="3"/>
    </row>
    <row r="20" spans="1:20" ht="27" customHeight="1" x14ac:dyDescent="0.25">
      <c r="A20" s="84" t="s">
        <v>32</v>
      </c>
      <c r="B20" s="85" t="s">
        <v>39</v>
      </c>
      <c r="C20" s="13"/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f t="shared" si="3"/>
        <v>0</v>
      </c>
      <c r="K20" s="41">
        <f t="shared" si="3"/>
        <v>0</v>
      </c>
      <c r="L20" s="46">
        <v>0</v>
      </c>
      <c r="M20" s="82">
        <v>0</v>
      </c>
      <c r="N20" s="52">
        <v>0</v>
      </c>
      <c r="O20" s="51">
        <v>0</v>
      </c>
      <c r="P20" s="28" t="s">
        <v>40</v>
      </c>
      <c r="Q20" s="39" t="s">
        <v>88</v>
      </c>
      <c r="R20" s="39" t="s">
        <v>90</v>
      </c>
      <c r="S20" s="166">
        <v>0.6</v>
      </c>
      <c r="T20" s="3"/>
    </row>
    <row r="21" spans="1:20" ht="51" customHeight="1" x14ac:dyDescent="0.25">
      <c r="A21" s="84" t="s">
        <v>37</v>
      </c>
      <c r="B21" s="85" t="s">
        <v>41</v>
      </c>
      <c r="C21" s="8"/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6">
        <v>0</v>
      </c>
      <c r="M21" s="82">
        <v>0</v>
      </c>
      <c r="N21" s="52">
        <v>0</v>
      </c>
      <c r="O21" s="74">
        <v>0</v>
      </c>
      <c r="P21" s="28" t="s">
        <v>99</v>
      </c>
      <c r="Q21" s="39" t="s">
        <v>50</v>
      </c>
      <c r="R21" s="39" t="s">
        <v>50</v>
      </c>
      <c r="S21" s="166">
        <v>1</v>
      </c>
      <c r="T21" s="3"/>
    </row>
    <row r="22" spans="1:20" ht="124.5" customHeight="1" x14ac:dyDescent="0.25">
      <c r="A22" s="88" t="s">
        <v>38</v>
      </c>
      <c r="B22" s="22" t="s">
        <v>3</v>
      </c>
      <c r="C22" s="20"/>
      <c r="D22" s="41">
        <v>1173</v>
      </c>
      <c r="E22" s="41">
        <v>1173</v>
      </c>
      <c r="F22" s="41">
        <v>0</v>
      </c>
      <c r="G22" s="41">
        <v>0</v>
      </c>
      <c r="H22" s="41">
        <v>0</v>
      </c>
      <c r="I22" s="41">
        <v>0</v>
      </c>
      <c r="J22" s="41">
        <f>D22-F22-H22</f>
        <v>1173</v>
      </c>
      <c r="K22" s="41">
        <f>E22-G22-I22</f>
        <v>1173</v>
      </c>
      <c r="L22" s="46">
        <v>0</v>
      </c>
      <c r="M22" s="40">
        <v>0</v>
      </c>
      <c r="N22" s="52">
        <v>1</v>
      </c>
      <c r="O22" s="51">
        <f t="shared" ref="O22" si="4">E22/D22</f>
        <v>1</v>
      </c>
      <c r="P22" s="28" t="s">
        <v>77</v>
      </c>
      <c r="Q22" s="39" t="s">
        <v>114</v>
      </c>
      <c r="R22" s="39" t="s">
        <v>113</v>
      </c>
      <c r="S22" s="166">
        <v>1.0900000000000001</v>
      </c>
      <c r="T22" s="3"/>
    </row>
    <row r="23" spans="1:20" ht="63.75" customHeight="1" x14ac:dyDescent="0.25">
      <c r="A23" s="24" t="s">
        <v>100</v>
      </c>
      <c r="B23" s="85" t="s">
        <v>81</v>
      </c>
      <c r="C23" s="86"/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f t="shared" ref="J23" si="5">D23-F23-H23</f>
        <v>0</v>
      </c>
      <c r="K23" s="95">
        <f t="shared" ref="K23" si="6">E23-G23-I23</f>
        <v>0</v>
      </c>
      <c r="L23" s="95">
        <v>0</v>
      </c>
      <c r="M23" s="96">
        <v>0</v>
      </c>
      <c r="N23" s="97">
        <v>0</v>
      </c>
      <c r="O23" s="83">
        <v>0</v>
      </c>
      <c r="P23" s="85" t="s">
        <v>80</v>
      </c>
      <c r="Q23" s="98" t="s">
        <v>101</v>
      </c>
      <c r="R23" s="78" t="s">
        <v>71</v>
      </c>
      <c r="S23" s="59">
        <v>1</v>
      </c>
      <c r="T23" s="3"/>
    </row>
    <row r="24" spans="1:20" ht="39" customHeight="1" x14ac:dyDescent="0.25">
      <c r="A24" s="84" t="s">
        <v>102</v>
      </c>
      <c r="B24" s="85" t="s">
        <v>82</v>
      </c>
      <c r="C24" s="13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f>D24-F24-H24</f>
        <v>0</v>
      </c>
      <c r="K24" s="41">
        <f>E24-G24-I24</f>
        <v>0</v>
      </c>
      <c r="L24" s="46">
        <v>0</v>
      </c>
      <c r="M24" s="40">
        <v>0</v>
      </c>
      <c r="N24" s="52">
        <v>0</v>
      </c>
      <c r="O24" s="51">
        <v>0</v>
      </c>
      <c r="P24" s="81" t="s">
        <v>83</v>
      </c>
      <c r="Q24" s="48" t="s">
        <v>103</v>
      </c>
      <c r="R24" s="78" t="s">
        <v>103</v>
      </c>
      <c r="S24" s="59">
        <v>1</v>
      </c>
      <c r="T24" s="3"/>
    </row>
    <row r="25" spans="1:20" ht="63" customHeight="1" x14ac:dyDescent="0.25">
      <c r="A25" s="84" t="s">
        <v>79</v>
      </c>
      <c r="B25" s="104" t="s">
        <v>109</v>
      </c>
      <c r="C25" s="8"/>
      <c r="D25" s="41">
        <v>2155.3000000000002</v>
      </c>
      <c r="E25" s="41">
        <v>2059.6</v>
      </c>
      <c r="F25" s="41">
        <v>0</v>
      </c>
      <c r="G25" s="41">
        <v>0</v>
      </c>
      <c r="H25" s="41">
        <v>1939.8</v>
      </c>
      <c r="I25" s="41">
        <v>1853.7</v>
      </c>
      <c r="J25" s="41">
        <v>215.5</v>
      </c>
      <c r="K25" s="41">
        <v>205.9</v>
      </c>
      <c r="L25" s="46">
        <v>0</v>
      </c>
      <c r="M25" s="40">
        <v>0</v>
      </c>
      <c r="N25" s="52">
        <v>1</v>
      </c>
      <c r="O25" s="74">
        <f>E25/D25</f>
        <v>0.95559782860854625</v>
      </c>
      <c r="P25" s="167" t="s">
        <v>115</v>
      </c>
      <c r="Q25" s="78" t="s">
        <v>116</v>
      </c>
      <c r="R25" s="78" t="s">
        <v>116</v>
      </c>
      <c r="S25" s="168">
        <v>1</v>
      </c>
      <c r="T25" s="3"/>
    </row>
    <row r="26" spans="1:20" ht="48.75" customHeight="1" x14ac:dyDescent="0.25">
      <c r="A26" s="66" t="s">
        <v>17</v>
      </c>
      <c r="B26" s="69" t="s">
        <v>27</v>
      </c>
      <c r="C26" s="70" t="s">
        <v>104</v>
      </c>
      <c r="D26" s="65">
        <f>D27</f>
        <v>2430.1</v>
      </c>
      <c r="E26" s="65">
        <f>E27</f>
        <v>2430.1</v>
      </c>
      <c r="F26" s="65">
        <f t="shared" ref="F26:M26" si="7">F27</f>
        <v>0</v>
      </c>
      <c r="G26" s="65">
        <f t="shared" si="7"/>
        <v>0</v>
      </c>
      <c r="H26" s="65">
        <f t="shared" si="7"/>
        <v>0</v>
      </c>
      <c r="I26" s="65">
        <f t="shared" si="7"/>
        <v>0</v>
      </c>
      <c r="J26" s="65">
        <f t="shared" si="7"/>
        <v>2430.1</v>
      </c>
      <c r="K26" s="65">
        <f t="shared" si="7"/>
        <v>2430.1</v>
      </c>
      <c r="L26" s="65">
        <f t="shared" si="7"/>
        <v>0</v>
      </c>
      <c r="M26" s="65">
        <f t="shared" si="7"/>
        <v>0</v>
      </c>
      <c r="N26" s="51">
        <v>1</v>
      </c>
      <c r="O26" s="51">
        <f>E26/D26</f>
        <v>1</v>
      </c>
      <c r="P26" s="169"/>
      <c r="Q26" s="169"/>
      <c r="R26" s="169"/>
      <c r="S26" s="170">
        <v>1</v>
      </c>
      <c r="T26" s="3"/>
    </row>
    <row r="27" spans="1:20" ht="50.25" customHeight="1" x14ac:dyDescent="0.25">
      <c r="A27" s="101" t="s">
        <v>18</v>
      </c>
      <c r="B27" s="102" t="s">
        <v>2</v>
      </c>
      <c r="C27" s="103"/>
      <c r="D27" s="99">
        <v>2430.1</v>
      </c>
      <c r="E27" s="99">
        <v>2430.1</v>
      </c>
      <c r="F27" s="99">
        <v>0</v>
      </c>
      <c r="G27" s="99">
        <v>0</v>
      </c>
      <c r="H27" s="99">
        <v>0</v>
      </c>
      <c r="I27" s="99">
        <v>0</v>
      </c>
      <c r="J27" s="99">
        <f t="shared" ref="J27:K27" si="8">D27-F27-H27</f>
        <v>2430.1</v>
      </c>
      <c r="K27" s="99">
        <f t="shared" si="8"/>
        <v>2430.1</v>
      </c>
      <c r="L27" s="99">
        <v>0</v>
      </c>
      <c r="M27" s="99">
        <v>0</v>
      </c>
      <c r="N27" s="100">
        <v>1</v>
      </c>
      <c r="O27" s="100">
        <f>E27/D27</f>
        <v>1</v>
      </c>
      <c r="P27" s="68" t="s">
        <v>117</v>
      </c>
      <c r="Q27" s="171" t="s">
        <v>118</v>
      </c>
      <c r="R27" s="171" t="s">
        <v>118</v>
      </c>
      <c r="S27" s="172">
        <v>1</v>
      </c>
      <c r="T27" s="3"/>
    </row>
    <row r="28" spans="1:20" ht="50.25" customHeight="1" x14ac:dyDescent="0.25">
      <c r="A28" s="71" t="s">
        <v>21</v>
      </c>
      <c r="B28" s="72" t="s">
        <v>78</v>
      </c>
      <c r="C28" s="73" t="s">
        <v>92</v>
      </c>
      <c r="D28" s="64">
        <f>D29+D30</f>
        <v>4141</v>
      </c>
      <c r="E28" s="64">
        <f t="shared" ref="E28:M28" si="9">E29+E30</f>
        <v>3821</v>
      </c>
      <c r="F28" s="64">
        <f t="shared" si="9"/>
        <v>113.3</v>
      </c>
      <c r="G28" s="64">
        <f t="shared" si="9"/>
        <v>113.3</v>
      </c>
      <c r="H28" s="64">
        <f t="shared" si="9"/>
        <v>0</v>
      </c>
      <c r="I28" s="64">
        <f t="shared" si="9"/>
        <v>0</v>
      </c>
      <c r="J28" s="64">
        <f t="shared" si="9"/>
        <v>4027.7</v>
      </c>
      <c r="K28" s="64">
        <f t="shared" si="9"/>
        <v>3707.7000000000003</v>
      </c>
      <c r="L28" s="64">
        <f t="shared" si="9"/>
        <v>0</v>
      </c>
      <c r="M28" s="77">
        <f t="shared" si="9"/>
        <v>0</v>
      </c>
      <c r="N28" s="55">
        <v>1</v>
      </c>
      <c r="O28" s="51">
        <f>E28/D28</f>
        <v>0.92272397971504472</v>
      </c>
      <c r="P28" s="21"/>
      <c r="Q28" s="29"/>
      <c r="R28" s="7"/>
      <c r="S28" s="173">
        <v>0.94399999999999995</v>
      </c>
      <c r="T28" s="3"/>
    </row>
    <row r="29" spans="1:20" ht="97.5" customHeight="1" x14ac:dyDescent="0.25">
      <c r="A29" s="26" t="s">
        <v>22</v>
      </c>
      <c r="B29" s="22" t="s">
        <v>43</v>
      </c>
      <c r="C29" s="13"/>
      <c r="D29" s="43">
        <v>2851.9</v>
      </c>
      <c r="E29" s="45">
        <v>2533.8000000000002</v>
      </c>
      <c r="F29" s="43">
        <v>0</v>
      </c>
      <c r="G29" s="45">
        <v>0</v>
      </c>
      <c r="H29" s="47">
        <v>0</v>
      </c>
      <c r="I29" s="43">
        <v>0</v>
      </c>
      <c r="J29" s="43">
        <f t="shared" ref="J29:K30" si="10">D29-F29-H29</f>
        <v>2851.9</v>
      </c>
      <c r="K29" s="43">
        <f t="shared" si="10"/>
        <v>2533.8000000000002</v>
      </c>
      <c r="L29" s="43">
        <v>0</v>
      </c>
      <c r="M29" s="43">
        <v>0</v>
      </c>
      <c r="N29" s="51">
        <v>1</v>
      </c>
      <c r="O29" s="51">
        <f t="shared" ref="O29:O30" si="11">E29/D29</f>
        <v>0.88846032469581682</v>
      </c>
      <c r="P29" s="23" t="s">
        <v>24</v>
      </c>
      <c r="Q29" s="35">
        <v>1</v>
      </c>
      <c r="R29" s="36">
        <v>0.88800000000000001</v>
      </c>
      <c r="S29" s="36">
        <v>0.88800000000000001</v>
      </c>
      <c r="T29" s="3"/>
    </row>
    <row r="30" spans="1:20" ht="77.25" customHeight="1" x14ac:dyDescent="0.25">
      <c r="A30" s="24" t="s">
        <v>23</v>
      </c>
      <c r="B30" s="23" t="s">
        <v>44</v>
      </c>
      <c r="C30" s="7"/>
      <c r="D30" s="43">
        <v>1289.0999999999999</v>
      </c>
      <c r="E30" s="43">
        <v>1287.2</v>
      </c>
      <c r="F30" s="43">
        <v>113.3</v>
      </c>
      <c r="G30" s="43">
        <v>113.3</v>
      </c>
      <c r="H30" s="43">
        <v>0</v>
      </c>
      <c r="I30" s="43">
        <v>0</v>
      </c>
      <c r="J30" s="43">
        <f t="shared" si="10"/>
        <v>1175.8</v>
      </c>
      <c r="K30" s="43">
        <f t="shared" si="10"/>
        <v>1173.9000000000001</v>
      </c>
      <c r="L30" s="43">
        <v>0</v>
      </c>
      <c r="M30" s="43">
        <v>0</v>
      </c>
      <c r="N30" s="54">
        <v>1</v>
      </c>
      <c r="O30" s="51">
        <f t="shared" si="11"/>
        <v>0.99852610348305026</v>
      </c>
      <c r="P30" s="23" t="s">
        <v>24</v>
      </c>
      <c r="Q30" s="35">
        <v>1</v>
      </c>
      <c r="R30" s="36">
        <v>0.999</v>
      </c>
      <c r="S30" s="36">
        <v>0.999</v>
      </c>
      <c r="T30" s="3"/>
    </row>
    <row r="31" spans="1:20" ht="51" customHeight="1" x14ac:dyDescent="0.2">
      <c r="A31" s="66" t="s">
        <v>47</v>
      </c>
      <c r="B31" s="67" t="s">
        <v>48</v>
      </c>
      <c r="C31" s="68" t="s">
        <v>92</v>
      </c>
      <c r="D31" s="65">
        <f>D32+D33+D34</f>
        <v>131.4</v>
      </c>
      <c r="E31" s="65">
        <f t="shared" ref="E31:M31" si="12">E32+E33+E34</f>
        <v>131.30000000000001</v>
      </c>
      <c r="F31" s="65">
        <f t="shared" si="12"/>
        <v>0</v>
      </c>
      <c r="G31" s="65">
        <f t="shared" si="12"/>
        <v>0</v>
      </c>
      <c r="H31" s="65">
        <f t="shared" si="12"/>
        <v>6.6</v>
      </c>
      <c r="I31" s="65">
        <f t="shared" si="12"/>
        <v>6.6</v>
      </c>
      <c r="J31" s="65">
        <f t="shared" si="12"/>
        <v>124.80000000000001</v>
      </c>
      <c r="K31" s="65">
        <f t="shared" si="12"/>
        <v>124.70000000000002</v>
      </c>
      <c r="L31" s="65">
        <f t="shared" si="12"/>
        <v>0</v>
      </c>
      <c r="M31" s="65">
        <f t="shared" si="12"/>
        <v>0</v>
      </c>
      <c r="N31" s="50">
        <v>1</v>
      </c>
      <c r="O31" s="51">
        <f>E31/D31</f>
        <v>0.99923896499238973</v>
      </c>
      <c r="P31" s="13"/>
      <c r="Q31" s="13"/>
      <c r="R31" s="13"/>
      <c r="S31" s="174">
        <v>1</v>
      </c>
    </row>
    <row r="32" spans="1:20" ht="37.5" customHeight="1" x14ac:dyDescent="0.2">
      <c r="A32" s="76" t="s">
        <v>31</v>
      </c>
      <c r="B32" s="22" t="s">
        <v>52</v>
      </c>
      <c r="C32" s="20"/>
      <c r="D32" s="41">
        <v>5</v>
      </c>
      <c r="E32" s="41">
        <v>4.9000000000000004</v>
      </c>
      <c r="F32" s="41">
        <v>0</v>
      </c>
      <c r="G32" s="41">
        <v>0</v>
      </c>
      <c r="H32" s="41">
        <v>0</v>
      </c>
      <c r="I32" s="41">
        <v>0</v>
      </c>
      <c r="J32" s="41">
        <f>D32-F32-H32</f>
        <v>5</v>
      </c>
      <c r="K32" s="41">
        <f>E32-G32-I32</f>
        <v>4.9000000000000004</v>
      </c>
      <c r="L32" s="46">
        <v>0</v>
      </c>
      <c r="M32" s="40">
        <v>0</v>
      </c>
      <c r="N32" s="51">
        <v>1</v>
      </c>
      <c r="O32" s="51">
        <f>E32/D32</f>
        <v>0.98000000000000009</v>
      </c>
      <c r="P32" s="28" t="s">
        <v>49</v>
      </c>
      <c r="Q32" s="39" t="s">
        <v>91</v>
      </c>
      <c r="R32" s="39" t="s">
        <v>91</v>
      </c>
      <c r="S32" s="166">
        <v>1</v>
      </c>
    </row>
    <row r="33" spans="1:19" ht="50.25" customHeight="1" x14ac:dyDescent="0.2">
      <c r="A33" s="75" t="s">
        <v>51</v>
      </c>
      <c r="B33" s="25" t="s">
        <v>53</v>
      </c>
      <c r="C33" s="13"/>
      <c r="D33" s="41">
        <v>126.4</v>
      </c>
      <c r="E33" s="41">
        <v>126.4</v>
      </c>
      <c r="F33" s="41">
        <v>0</v>
      </c>
      <c r="G33" s="41">
        <v>0</v>
      </c>
      <c r="H33" s="41">
        <v>6.6</v>
      </c>
      <c r="I33" s="41">
        <v>6.6</v>
      </c>
      <c r="J33" s="41">
        <f>D33-F33-H33</f>
        <v>119.80000000000001</v>
      </c>
      <c r="K33" s="41">
        <f>E33-G33-I33</f>
        <v>119.80000000000001</v>
      </c>
      <c r="L33" s="46">
        <v>0</v>
      </c>
      <c r="M33" s="40">
        <v>0</v>
      </c>
      <c r="N33" s="52">
        <v>1</v>
      </c>
      <c r="O33" s="51">
        <f>E33/D33</f>
        <v>1</v>
      </c>
      <c r="P33" s="79" t="s">
        <v>54</v>
      </c>
      <c r="Q33" s="30" t="s">
        <v>42</v>
      </c>
      <c r="R33" s="39" t="s">
        <v>55</v>
      </c>
      <c r="S33" s="58">
        <v>1</v>
      </c>
    </row>
    <row r="34" spans="1:19" ht="66" customHeight="1" x14ac:dyDescent="0.2">
      <c r="A34" s="91" t="s">
        <v>56</v>
      </c>
      <c r="B34" s="92" t="s">
        <v>59</v>
      </c>
      <c r="C34" s="93"/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f t="shared" ref="J34" si="13">D34-F34-H34</f>
        <v>0</v>
      </c>
      <c r="K34" s="89">
        <f t="shared" ref="K34:L34" si="14">E34-G34-I34</f>
        <v>0</v>
      </c>
      <c r="L34" s="89">
        <f t="shared" si="14"/>
        <v>0</v>
      </c>
      <c r="M34" s="89">
        <f t="shared" ref="M34" si="15">G34-I34-K34</f>
        <v>0</v>
      </c>
      <c r="N34" s="90">
        <v>0</v>
      </c>
      <c r="O34" s="90">
        <v>0</v>
      </c>
      <c r="P34" s="28" t="s">
        <v>57</v>
      </c>
      <c r="Q34" s="39" t="s">
        <v>84</v>
      </c>
      <c r="R34" s="39" t="s">
        <v>84</v>
      </c>
      <c r="S34" s="166">
        <v>1</v>
      </c>
    </row>
    <row r="35" spans="1:19" ht="52.5" customHeight="1" x14ac:dyDescent="0.2">
      <c r="A35" s="91" t="s">
        <v>58</v>
      </c>
      <c r="B35" s="92" t="s">
        <v>60</v>
      </c>
      <c r="C35" s="93"/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f t="shared" ref="J35" si="16">D35-F35-H35</f>
        <v>0</v>
      </c>
      <c r="K35" s="89">
        <f t="shared" ref="K35" si="17">E35-G35-I35</f>
        <v>0</v>
      </c>
      <c r="L35" s="89">
        <f t="shared" ref="L35" si="18">F35-H35-J35</f>
        <v>0</v>
      </c>
      <c r="M35" s="89">
        <f t="shared" ref="M35" si="19">G35-I35-K35</f>
        <v>0</v>
      </c>
      <c r="N35" s="90">
        <v>0</v>
      </c>
      <c r="O35" s="90">
        <v>0</v>
      </c>
      <c r="P35" s="28" t="s">
        <v>61</v>
      </c>
      <c r="Q35" s="39" t="s">
        <v>72</v>
      </c>
      <c r="R35" s="39" t="s">
        <v>72</v>
      </c>
      <c r="S35" s="166">
        <v>1</v>
      </c>
    </row>
    <row r="36" spans="1:19" ht="12.75" customHeight="1" x14ac:dyDescent="0.2">
      <c r="A36" s="111" t="s">
        <v>62</v>
      </c>
      <c r="B36" s="117" t="s">
        <v>63</v>
      </c>
      <c r="C36" s="119" t="s">
        <v>93</v>
      </c>
      <c r="D36" s="107">
        <f>D38+D40</f>
        <v>51.6</v>
      </c>
      <c r="E36" s="107">
        <f>E38+E40</f>
        <v>46.9</v>
      </c>
      <c r="F36" s="107">
        <v>0</v>
      </c>
      <c r="G36" s="107">
        <v>0</v>
      </c>
      <c r="H36" s="107">
        <v>0</v>
      </c>
      <c r="I36" s="107">
        <v>0</v>
      </c>
      <c r="J36" s="107">
        <f t="shared" ref="J36" si="20">D36-F36-H36</f>
        <v>51.6</v>
      </c>
      <c r="K36" s="107">
        <f t="shared" ref="K36" si="21">E36-G36-I36</f>
        <v>46.9</v>
      </c>
      <c r="L36" s="107">
        <v>0</v>
      </c>
      <c r="M36" s="107">
        <v>0</v>
      </c>
      <c r="N36" s="109">
        <v>1</v>
      </c>
      <c r="O36" s="109">
        <f>E36/D36</f>
        <v>0.90891472868217049</v>
      </c>
      <c r="P36" s="105"/>
      <c r="Q36" s="105"/>
      <c r="R36" s="105"/>
      <c r="S36" s="175">
        <v>1.069</v>
      </c>
    </row>
    <row r="37" spans="1:19" ht="50.25" customHeight="1" x14ac:dyDescent="0.2">
      <c r="A37" s="112"/>
      <c r="B37" s="118"/>
      <c r="C37" s="120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0"/>
      <c r="O37" s="110"/>
      <c r="P37" s="106"/>
      <c r="Q37" s="106"/>
      <c r="R37" s="106"/>
      <c r="S37" s="176"/>
    </row>
    <row r="38" spans="1:19" ht="64.5" customHeight="1" x14ac:dyDescent="0.2">
      <c r="A38" s="111" t="s">
        <v>32</v>
      </c>
      <c r="B38" s="113" t="s">
        <v>65</v>
      </c>
      <c r="C38" s="115"/>
      <c r="D38" s="107">
        <v>1.5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f t="shared" ref="J38" si="22">D38-F38-H38</f>
        <v>1.5</v>
      </c>
      <c r="K38" s="107">
        <f t="shared" ref="K38" si="23">E38-G38-I38</f>
        <v>0</v>
      </c>
      <c r="L38" s="107">
        <v>0</v>
      </c>
      <c r="M38" s="107">
        <v>0</v>
      </c>
      <c r="N38" s="109">
        <v>0</v>
      </c>
      <c r="O38" s="109">
        <f>E38/D38</f>
        <v>0</v>
      </c>
      <c r="P38" s="28" t="s">
        <v>69</v>
      </c>
      <c r="Q38" s="30" t="s">
        <v>71</v>
      </c>
      <c r="R38" s="30" t="s">
        <v>71</v>
      </c>
      <c r="S38" s="58">
        <v>1</v>
      </c>
    </row>
    <row r="39" spans="1:19" ht="51.75" customHeight="1" x14ac:dyDescent="0.2">
      <c r="A39" s="112"/>
      <c r="B39" s="114"/>
      <c r="C39" s="11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10"/>
      <c r="O39" s="110"/>
      <c r="P39" s="28" t="s">
        <v>67</v>
      </c>
      <c r="Q39" s="78" t="s">
        <v>86</v>
      </c>
      <c r="R39" s="78" t="s">
        <v>119</v>
      </c>
      <c r="S39" s="168">
        <v>1.2749999999999999</v>
      </c>
    </row>
    <row r="40" spans="1:19" ht="63.75" customHeight="1" x14ac:dyDescent="0.2">
      <c r="A40" s="111" t="s">
        <v>64</v>
      </c>
      <c r="B40" s="113" t="s">
        <v>66</v>
      </c>
      <c r="C40" s="115"/>
      <c r="D40" s="107">
        <v>50.1</v>
      </c>
      <c r="E40" s="107">
        <v>46.9</v>
      </c>
      <c r="F40" s="107">
        <v>0</v>
      </c>
      <c r="G40" s="107">
        <v>0</v>
      </c>
      <c r="H40" s="107">
        <v>0</v>
      </c>
      <c r="I40" s="107">
        <v>0</v>
      </c>
      <c r="J40" s="107">
        <f t="shared" ref="J40" si="24">D40-F40-H40</f>
        <v>50.1</v>
      </c>
      <c r="K40" s="107">
        <f t="shared" ref="K40" si="25">E40-G40-I40</f>
        <v>46.9</v>
      </c>
      <c r="L40" s="107">
        <v>0</v>
      </c>
      <c r="M40" s="107">
        <v>0</v>
      </c>
      <c r="N40" s="109">
        <v>1</v>
      </c>
      <c r="O40" s="109">
        <f>E40/D40</f>
        <v>0.93612774451097802</v>
      </c>
      <c r="P40" s="28" t="s">
        <v>68</v>
      </c>
      <c r="Q40" s="30" t="s">
        <v>71</v>
      </c>
      <c r="R40" s="30" t="s">
        <v>71</v>
      </c>
      <c r="S40" s="58">
        <v>1</v>
      </c>
    </row>
    <row r="41" spans="1:19" ht="39.75" customHeight="1" x14ac:dyDescent="0.2">
      <c r="A41" s="112"/>
      <c r="B41" s="114"/>
      <c r="C41" s="11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0"/>
      <c r="O41" s="110"/>
      <c r="P41" s="28" t="s">
        <v>70</v>
      </c>
      <c r="Q41" s="48" t="s">
        <v>71</v>
      </c>
      <c r="R41" s="78" t="s">
        <v>87</v>
      </c>
      <c r="S41" s="59">
        <v>1</v>
      </c>
    </row>
    <row r="42" spans="1:1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x14ac:dyDescent="0.25">
      <c r="A43" s="4"/>
      <c r="B43" s="4"/>
      <c r="C43" s="158" t="s">
        <v>73</v>
      </c>
      <c r="D43" s="158"/>
      <c r="E43" s="158"/>
      <c r="F43" s="158"/>
      <c r="G43" s="158"/>
      <c r="H43" s="158"/>
      <c r="I43" s="80"/>
      <c r="J43" s="80"/>
      <c r="K43" s="80"/>
      <c r="L43" s="80"/>
      <c r="M43" s="80"/>
      <c r="N43" s="80"/>
      <c r="O43" s="4"/>
      <c r="P43" s="4"/>
      <c r="Q43" s="4"/>
      <c r="R43" s="4"/>
      <c r="S43" s="4"/>
    </row>
    <row r="44" spans="1:19" ht="15.75" x14ac:dyDescent="0.25">
      <c r="A44" s="4"/>
      <c r="B44" s="4"/>
      <c r="C44" s="158" t="s">
        <v>74</v>
      </c>
      <c r="D44" s="158"/>
      <c r="E44" s="158"/>
      <c r="F44" s="158"/>
      <c r="G44" s="158"/>
      <c r="H44" s="158"/>
      <c r="I44" s="80"/>
      <c r="J44" s="80"/>
      <c r="K44" s="148" t="s">
        <v>75</v>
      </c>
      <c r="L44" s="148"/>
      <c r="M44" s="148"/>
      <c r="N44" s="148"/>
      <c r="O44" s="4"/>
      <c r="P44" s="4"/>
      <c r="Q44" s="4"/>
      <c r="R44" s="4"/>
      <c r="S44" s="4"/>
    </row>
    <row r="45" spans="1:19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" x14ac:dyDescent="0.25">
      <c r="A46" s="4"/>
      <c r="B46" s="155" t="s">
        <v>105</v>
      </c>
      <c r="C46" s="155"/>
      <c r="D46" s="155"/>
      <c r="E46" s="155"/>
      <c r="F46" s="155"/>
      <c r="G46" s="15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</sheetData>
  <mergeCells count="99">
    <mergeCell ref="B46:G46"/>
    <mergeCell ref="I16:I17"/>
    <mergeCell ref="J16:J17"/>
    <mergeCell ref="K16:K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6:G17"/>
    <mergeCell ref="H16:H17"/>
    <mergeCell ref="C43:H43"/>
    <mergeCell ref="C44:H44"/>
    <mergeCell ref="K44:N4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A6:A10"/>
    <mergeCell ref="C6:C10"/>
    <mergeCell ref="D6:M6"/>
    <mergeCell ref="N6:O9"/>
    <mergeCell ref="P6:P10"/>
    <mergeCell ref="B6:B10"/>
    <mergeCell ref="C2:P4"/>
    <mergeCell ref="S6:S10"/>
    <mergeCell ref="D7:E9"/>
    <mergeCell ref="F7:M7"/>
    <mergeCell ref="F8:G9"/>
    <mergeCell ref="H8:I9"/>
    <mergeCell ref="J8:K9"/>
    <mergeCell ref="L8:M9"/>
    <mergeCell ref="Q6:Q10"/>
    <mergeCell ref="R6:R10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S36:S37"/>
    <mergeCell ref="P36:P37"/>
    <mergeCell ref="Q36:Q37"/>
    <mergeCell ref="R36:R37"/>
    <mergeCell ref="J40:J41"/>
    <mergeCell ref="K40:K41"/>
    <mergeCell ref="L40:L41"/>
    <mergeCell ref="M40:M41"/>
    <mergeCell ref="N40:N41"/>
    <mergeCell ref="O40:O41"/>
    <mergeCell ref="J36:J37"/>
    <mergeCell ref="K36:K37"/>
    <mergeCell ref="L36:L37"/>
    <mergeCell ref="M36:M37"/>
    <mergeCell ref="N36:N37"/>
    <mergeCell ref="O36:O37"/>
    <mergeCell ref="J38:J39"/>
    <mergeCell ref="K38:K39"/>
    <mergeCell ref="L38:L39"/>
    <mergeCell ref="M38:M39"/>
    <mergeCell ref="N38:N39"/>
    <mergeCell ref="O38:O39"/>
  </mergeCells>
  <printOptions horizontalCentered="1"/>
  <pageMargins left="7.874015748031496E-2" right="7.874015748031496E-2" top="0.59055118110236227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WS</cp:lastModifiedBy>
  <cp:lastPrinted>2023-02-13T06:45:50Z</cp:lastPrinted>
  <dcterms:created xsi:type="dcterms:W3CDTF">2005-05-11T09:34:44Z</dcterms:created>
  <dcterms:modified xsi:type="dcterms:W3CDTF">2024-02-13T17:02:02Z</dcterms:modified>
</cp:coreProperties>
</file>